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2695" windowHeight="14745" tabRatio="673" activeTab="1"/>
  </bookViews>
  <sheets>
    <sheet name="Sheet2" sheetId="28" r:id="rId1"/>
    <sheet name="Sheet1" sheetId="29" r:id="rId2"/>
    <sheet name="营收情况预测" sheetId="12" state="hidden" r:id="rId3"/>
    <sheet name="经营收益汇总" sheetId="11" state="hidden" r:id="rId4"/>
  </sheets>
  <externalReferences>
    <externalReference r:id="rId5"/>
    <externalReference r:id="rId6"/>
  </externalReferences>
  <calcPr calcId="124519"/>
</workbook>
</file>

<file path=xl/calcChain.xml><?xml version="1.0" encoding="utf-8"?>
<calcChain xmlns="http://schemas.openxmlformats.org/spreadsheetml/2006/main">
  <c r="F13" i="11"/>
  <c r="E13"/>
  <c r="B13"/>
  <c r="H12"/>
  <c r="G12"/>
  <c r="H11"/>
  <c r="G11"/>
  <c r="G10"/>
  <c r="H10" s="1"/>
  <c r="H9"/>
  <c r="G9"/>
  <c r="G8"/>
  <c r="H8" s="1"/>
  <c r="H7"/>
  <c r="G7"/>
  <c r="G6"/>
  <c r="H6" s="1"/>
  <c r="H5"/>
  <c r="G5"/>
  <c r="G4"/>
  <c r="H4" s="1"/>
  <c r="H3"/>
  <c r="G3"/>
  <c r="G13" s="1"/>
  <c r="I14" i="12"/>
  <c r="H14"/>
  <c r="J14" s="1"/>
  <c r="J13"/>
  <c r="G13"/>
  <c r="C13"/>
  <c r="J12"/>
  <c r="G12"/>
  <c r="C12"/>
  <c r="J11"/>
  <c r="G11"/>
  <c r="C11"/>
  <c r="J10"/>
  <c r="G10"/>
  <c r="C10"/>
  <c r="J9"/>
  <c r="G9"/>
  <c r="C9"/>
  <c r="J8"/>
  <c r="G8"/>
  <c r="C8"/>
  <c r="J7"/>
  <c r="G7"/>
  <c r="C7"/>
  <c r="J6"/>
  <c r="G6"/>
  <c r="C6"/>
  <c r="J5"/>
  <c r="G5"/>
  <c r="C5"/>
  <c r="J4"/>
  <c r="C4"/>
  <c r="C14" l="1"/>
  <c r="F14" s="1"/>
  <c r="H13" i="11"/>
</calcChain>
</file>

<file path=xl/sharedStrings.xml><?xml version="1.0" encoding="utf-8"?>
<sst xmlns="http://schemas.openxmlformats.org/spreadsheetml/2006/main" count="64" uniqueCount="56">
  <si>
    <t>序号</t>
  </si>
  <si>
    <t>招租业态</t>
  </si>
  <si>
    <t>铺位号</t>
  </si>
  <si>
    <t>建筑面积（㎡）</t>
  </si>
  <si>
    <t>租金底价(元/㎡/天)</t>
  </si>
  <si>
    <t>租赁年限（年）</t>
  </si>
  <si>
    <t>其他</t>
  </si>
  <si>
    <t>项目营收情况预测表</t>
  </si>
  <si>
    <t xml:space="preserve">租赁年份 </t>
  </si>
  <si>
    <t>理想租金收入
（万元）</t>
  </si>
  <si>
    <t>年均出租率</t>
  </si>
  <si>
    <t>年均收租率</t>
  </si>
  <si>
    <t>租金单价
(元/㎡/天)</t>
  </si>
  <si>
    <t>租金成长率</t>
  </si>
  <si>
    <t>实际租金收入
（万元）</t>
  </si>
  <si>
    <t>管理费收入
（万元）</t>
  </si>
  <si>
    <t>综合单价
(元/㎡/天)</t>
  </si>
  <si>
    <t>综合单价按统一建筑面积计算</t>
  </si>
  <si>
    <t>第1年</t>
  </si>
  <si>
    <t>第2年</t>
  </si>
  <si>
    <t>第3年</t>
  </si>
  <si>
    <t>第4年</t>
  </si>
  <si>
    <t>第5年</t>
  </si>
  <si>
    <t>第6年</t>
  </si>
  <si>
    <t>第7年</t>
  </si>
  <si>
    <t>第8年</t>
  </si>
  <si>
    <t>第9年</t>
  </si>
  <si>
    <t>第10年</t>
  </si>
  <si>
    <t>合计</t>
  </si>
  <si>
    <t>经营收益汇总</t>
  </si>
  <si>
    <t xml:space="preserve"> 租赁年份</t>
  </si>
  <si>
    <t>租金营收（含税）</t>
  </si>
  <si>
    <t>出租率</t>
  </si>
  <si>
    <t>收租率</t>
  </si>
  <si>
    <t>租金单价
按建筑面积</t>
  </si>
  <si>
    <t>付租成本</t>
  </si>
  <si>
    <t>增值税及附加</t>
  </si>
  <si>
    <t>税后
利润总额</t>
  </si>
  <si>
    <t>第一年</t>
  </si>
  <si>
    <t>第二年</t>
  </si>
  <si>
    <t>第三年</t>
  </si>
  <si>
    <t>第四年</t>
  </si>
  <si>
    <t>第五年</t>
  </si>
  <si>
    <t>第六年</t>
  </si>
  <si>
    <t>第七年</t>
  </si>
  <si>
    <t>第八年</t>
  </si>
  <si>
    <t>第九年</t>
  </si>
  <si>
    <t>第十年</t>
  </si>
  <si>
    <r>
      <rPr>
        <b/>
        <sz val="14"/>
        <color theme="1"/>
        <rFont val="黑体"/>
        <family val="3"/>
        <charset val="134"/>
      </rPr>
      <t>附件1：</t>
    </r>
    <r>
      <rPr>
        <b/>
        <sz val="20"/>
        <color theme="1"/>
        <rFont val="黑体"/>
        <family val="3"/>
        <charset val="134"/>
      </rPr>
      <t xml:space="preserve">                        栖霞街铺位招商信息表</t>
    </r>
    <phoneticPr fontId="20" type="noConversion"/>
  </si>
  <si>
    <t>零售</t>
    <phoneticPr fontId="20" type="noConversion"/>
  </si>
  <si>
    <t>81-2-8</t>
    <phoneticPr fontId="20" type="noConversion"/>
  </si>
  <si>
    <t>投资方需具备从事商品贸易行业背景，同时拥有民族服饰租售从业经验</t>
    <phoneticPr fontId="20" type="noConversion"/>
  </si>
  <si>
    <r>
      <rPr>
        <b/>
        <sz val="14"/>
        <color theme="1"/>
        <rFont val="黑体"/>
        <family val="3"/>
        <charset val="134"/>
      </rPr>
      <t>附件1：</t>
    </r>
    <r>
      <rPr>
        <b/>
        <sz val="20"/>
        <color theme="1"/>
        <rFont val="黑体"/>
        <family val="3"/>
        <charset val="134"/>
      </rPr>
      <t xml:space="preserve">             栖霞古镇铺位招商信息表</t>
    </r>
    <phoneticPr fontId="20" type="noConversion"/>
  </si>
  <si>
    <t>报名人员</t>
    <phoneticPr fontId="20" type="noConversion"/>
  </si>
  <si>
    <t>租金报价(元/㎡/天)</t>
    <phoneticPr fontId="20" type="noConversion"/>
  </si>
  <si>
    <t>xxx（身份证号：）</t>
    <phoneticPr fontId="20" type="noConversion"/>
  </si>
</sst>
</file>

<file path=xl/styles.xml><?xml version="1.0" encoding="utf-8"?>
<styleSheet xmlns="http://schemas.openxmlformats.org/spreadsheetml/2006/main">
  <numFmts count="8">
    <numFmt numFmtId="176" formatCode="0_ "/>
    <numFmt numFmtId="177" formatCode="0_);[Red]\(0\)"/>
    <numFmt numFmtId="178" formatCode="0.0_);[Red]\(0.0\)"/>
    <numFmt numFmtId="179" formatCode="0;[Red]0"/>
    <numFmt numFmtId="180" formatCode="0.00;[Red]0.00"/>
    <numFmt numFmtId="181" formatCode="0.00_);[Red]\(0.00\)"/>
    <numFmt numFmtId="182" formatCode="0.00_ "/>
    <numFmt numFmtId="183" formatCode="0.0_ "/>
  </numFmts>
  <fonts count="24">
    <font>
      <sz val="11"/>
      <color theme="1"/>
      <name val="等线"/>
      <charset val="134"/>
      <scheme val="minor"/>
    </font>
    <font>
      <sz val="10"/>
      <name val="宋体"/>
      <family val="3"/>
      <charset val="134"/>
    </font>
    <font>
      <sz val="14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11"/>
      <name val="宋体"/>
      <family val="3"/>
      <charset val="134"/>
    </font>
    <font>
      <b/>
      <sz val="14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2"/>
      <name val="微软雅黑"/>
      <family val="2"/>
      <charset val="134"/>
    </font>
    <font>
      <b/>
      <sz val="16"/>
      <color rgb="FFFF0000"/>
      <name val="微软雅黑"/>
      <family val="2"/>
      <charset val="134"/>
    </font>
    <font>
      <sz val="16"/>
      <color theme="1"/>
      <name val="微软雅黑"/>
      <family val="2"/>
      <charset val="134"/>
    </font>
    <font>
      <b/>
      <sz val="16"/>
      <name val="微软雅黑"/>
      <family val="2"/>
      <charset val="134"/>
    </font>
    <font>
      <sz val="12"/>
      <color rgb="FFFF0000"/>
      <name val="微软雅黑"/>
      <family val="2"/>
      <charset val="134"/>
    </font>
    <font>
      <b/>
      <sz val="20"/>
      <color theme="1"/>
      <name val="黑体"/>
      <family val="3"/>
      <charset val="134"/>
    </font>
    <font>
      <b/>
      <sz val="12"/>
      <color theme="1"/>
      <name val="仿宋"/>
      <family val="3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4"/>
      <color theme="1"/>
      <name val="黑体"/>
      <family val="3"/>
      <charset val="134"/>
    </font>
    <font>
      <sz val="12"/>
      <color theme="1"/>
      <name val="仿宋"/>
      <family val="3"/>
      <charset val="134"/>
    </font>
    <font>
      <sz val="9"/>
      <name val="等线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3998840296639912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18" fillId="0" borderId="0"/>
    <xf numFmtId="0" fontId="18" fillId="0" borderId="0"/>
    <xf numFmtId="0" fontId="19" fillId="0" borderId="0"/>
    <xf numFmtId="0" fontId="18" fillId="0" borderId="0">
      <alignment vertical="center"/>
    </xf>
    <xf numFmtId="0" fontId="19" fillId="0" borderId="0">
      <alignment vertical="center"/>
    </xf>
  </cellStyleXfs>
  <cellXfs count="67">
    <xf numFmtId="0" fontId="0" fillId="0" borderId="0" xfId="0"/>
    <xf numFmtId="176" fontId="1" fillId="0" borderId="0" xfId="3" applyNumberFormat="1" applyFont="1" applyAlignment="1">
      <alignment horizontal="center" vertical="center" wrapText="1"/>
    </xf>
    <xf numFmtId="176" fontId="3" fillId="2" borderId="4" xfId="5" applyNumberFormat="1" applyFont="1" applyFill="1" applyBorder="1" applyAlignment="1">
      <alignment horizontal="center" vertical="center" wrapText="1"/>
    </xf>
    <xf numFmtId="176" fontId="3" fillId="2" borderId="5" xfId="5" applyNumberFormat="1" applyFont="1" applyFill="1" applyBorder="1" applyAlignment="1">
      <alignment horizontal="center" vertical="center" wrapText="1"/>
    </xf>
    <xf numFmtId="176" fontId="3" fillId="2" borderId="6" xfId="5" applyNumberFormat="1" applyFont="1" applyFill="1" applyBorder="1" applyAlignment="1">
      <alignment horizontal="center" vertical="center" wrapText="1"/>
    </xf>
    <xf numFmtId="176" fontId="4" fillId="0" borderId="4" xfId="5" applyNumberFormat="1" applyFont="1" applyBorder="1" applyAlignment="1">
      <alignment horizontal="center" vertical="center" wrapText="1"/>
    </xf>
    <xf numFmtId="177" fontId="4" fillId="0" borderId="5" xfId="5" applyNumberFormat="1" applyFont="1" applyBorder="1" applyAlignment="1">
      <alignment horizontal="center" vertical="center" wrapText="1"/>
    </xf>
    <xf numFmtId="9" fontId="4" fillId="0" borderId="5" xfId="5" applyNumberFormat="1" applyFont="1" applyBorder="1" applyAlignment="1">
      <alignment horizontal="center" vertical="center" wrapText="1"/>
    </xf>
    <xf numFmtId="178" fontId="4" fillId="0" borderId="5" xfId="5" applyNumberFormat="1" applyFont="1" applyBorder="1" applyAlignment="1">
      <alignment horizontal="center" vertical="center" wrapText="1"/>
    </xf>
    <xf numFmtId="177" fontId="4" fillId="0" borderId="6" xfId="5" applyNumberFormat="1" applyFont="1" applyBorder="1" applyAlignment="1">
      <alignment horizontal="center" vertical="center" wrapText="1"/>
    </xf>
    <xf numFmtId="176" fontId="3" fillId="2" borderId="7" xfId="3" applyNumberFormat="1" applyFont="1" applyFill="1" applyBorder="1" applyAlignment="1">
      <alignment horizontal="center" vertical="center" wrapText="1"/>
    </xf>
    <xf numFmtId="177" fontId="3" fillId="2" borderId="8" xfId="5" applyNumberFormat="1" applyFont="1" applyFill="1" applyBorder="1" applyAlignment="1">
      <alignment horizontal="center" vertical="center" wrapText="1"/>
    </xf>
    <xf numFmtId="178" fontId="3" fillId="2" borderId="8" xfId="5" applyNumberFormat="1" applyFont="1" applyFill="1" applyBorder="1" applyAlignment="1">
      <alignment horizontal="center" vertical="center" wrapText="1"/>
    </xf>
    <xf numFmtId="177" fontId="5" fillId="2" borderId="9" xfId="5" applyNumberFormat="1" applyFont="1" applyFill="1" applyBorder="1" applyAlignment="1">
      <alignment horizontal="center" vertical="center" wrapText="1"/>
    </xf>
    <xf numFmtId="176" fontId="1" fillId="0" borderId="0" xfId="3" applyNumberFormat="1" applyFont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179" fontId="6" fillId="0" borderId="0" xfId="3" applyNumberFormat="1" applyFont="1" applyAlignment="1">
      <alignment horizontal="center" vertical="center" wrapText="1"/>
    </xf>
    <xf numFmtId="180" fontId="6" fillId="0" borderId="0" xfId="3" applyNumberFormat="1" applyFont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179" fontId="6" fillId="0" borderId="11" xfId="3" applyNumberFormat="1" applyFont="1" applyBorder="1" applyAlignment="1">
      <alignment horizontal="center" vertical="center" wrapText="1"/>
    </xf>
    <xf numFmtId="180" fontId="6" fillId="0" borderId="11" xfId="3" applyNumberFormat="1" applyFont="1" applyBorder="1" applyAlignment="1">
      <alignment horizontal="center" vertical="center" wrapText="1"/>
    </xf>
    <xf numFmtId="0" fontId="6" fillId="0" borderId="12" xfId="3" applyFont="1" applyBorder="1" applyAlignment="1">
      <alignment horizontal="center" vertical="center" wrapText="1"/>
    </xf>
    <xf numFmtId="0" fontId="8" fillId="3" borderId="1" xfId="5" applyFont="1" applyFill="1" applyBorder="1" applyAlignment="1">
      <alignment horizontal="center" vertical="center" wrapText="1"/>
    </xf>
    <xf numFmtId="0" fontId="8" fillId="3" borderId="2" xfId="5" applyFont="1" applyFill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176" fontId="9" fillId="0" borderId="5" xfId="5" applyNumberFormat="1" applyFont="1" applyBorder="1" applyAlignment="1">
      <alignment horizontal="center" vertical="center" wrapText="1"/>
    </xf>
    <xf numFmtId="9" fontId="9" fillId="0" borderId="5" xfId="5" applyNumberFormat="1" applyFont="1" applyBorder="1" applyAlignment="1">
      <alignment horizontal="center" vertical="center" wrapText="1"/>
    </xf>
    <xf numFmtId="181" fontId="9" fillId="0" borderId="5" xfId="3" applyNumberFormat="1" applyFont="1" applyBorder="1" applyAlignment="1">
      <alignment horizontal="center" vertical="center" wrapText="1"/>
    </xf>
    <xf numFmtId="181" fontId="9" fillId="0" borderId="5" xfId="5" applyNumberFormat="1" applyFont="1" applyBorder="1" applyAlignment="1">
      <alignment horizontal="center" vertical="center" wrapText="1"/>
    </xf>
    <xf numFmtId="0" fontId="10" fillId="4" borderId="7" xfId="5" applyFont="1" applyFill="1" applyBorder="1" applyAlignment="1">
      <alignment horizontal="center" vertical="center" wrapText="1"/>
    </xf>
    <xf numFmtId="176" fontId="11" fillId="4" borderId="8" xfId="5" applyNumberFormat="1" applyFont="1" applyFill="1" applyBorder="1" applyAlignment="1">
      <alignment horizontal="center" vertical="center" wrapText="1"/>
    </xf>
    <xf numFmtId="9" fontId="12" fillId="4" borderId="8" xfId="5" applyNumberFormat="1" applyFont="1" applyFill="1" applyBorder="1" applyAlignment="1">
      <alignment horizontal="center" vertical="center" wrapText="1"/>
    </xf>
    <xf numFmtId="182" fontId="10" fillId="4" borderId="8" xfId="5" applyNumberFormat="1" applyFont="1" applyFill="1" applyBorder="1" applyAlignment="1">
      <alignment horizontal="center" vertical="center" wrapText="1"/>
    </xf>
    <xf numFmtId="181" fontId="10" fillId="4" borderId="8" xfId="5" applyNumberFormat="1" applyFont="1" applyFill="1" applyBorder="1" applyAlignment="1">
      <alignment horizontal="center" vertical="center" wrapText="1"/>
    </xf>
    <xf numFmtId="176" fontId="10" fillId="4" borderId="8" xfId="5" applyNumberFormat="1" applyFont="1" applyFill="1" applyBorder="1" applyAlignment="1">
      <alignment horizontal="center" vertical="center" wrapText="1"/>
    </xf>
    <xf numFmtId="0" fontId="13" fillId="0" borderId="15" xfId="5" applyFont="1" applyBorder="1" applyAlignment="1">
      <alignment horizontal="center" vertical="center" wrapText="1"/>
    </xf>
    <xf numFmtId="176" fontId="13" fillId="0" borderId="15" xfId="5" applyNumberFormat="1" applyFont="1" applyBorder="1" applyAlignment="1">
      <alignment horizontal="center" vertical="center" wrapText="1"/>
    </xf>
    <xf numFmtId="9" fontId="9" fillId="0" borderId="15" xfId="5" applyNumberFormat="1" applyFont="1" applyBorder="1" applyAlignment="1">
      <alignment horizontal="center" vertical="center" wrapText="1"/>
    </xf>
    <xf numFmtId="181" fontId="13" fillId="0" borderId="15" xfId="5" applyNumberFormat="1" applyFont="1" applyBorder="1" applyAlignment="1">
      <alignment horizontal="center" vertical="center" wrapText="1"/>
    </xf>
    <xf numFmtId="0" fontId="7" fillId="0" borderId="17" xfId="3" applyFont="1" applyBorder="1" applyAlignment="1">
      <alignment horizontal="center" vertical="center" wrapText="1"/>
    </xf>
    <xf numFmtId="0" fontId="8" fillId="3" borderId="3" xfId="5" applyFont="1" applyFill="1" applyBorder="1" applyAlignment="1">
      <alignment horizontal="center" vertical="center" wrapText="1"/>
    </xf>
    <xf numFmtId="0" fontId="9" fillId="5" borderId="17" xfId="5" applyFont="1" applyFill="1" applyBorder="1" applyAlignment="1">
      <alignment horizontal="left" vertical="center"/>
    </xf>
    <xf numFmtId="182" fontId="9" fillId="0" borderId="6" xfId="5" applyNumberFormat="1" applyFont="1" applyBorder="1" applyAlignment="1">
      <alignment horizontal="center" vertical="center" wrapText="1"/>
    </xf>
    <xf numFmtId="176" fontId="9" fillId="0" borderId="17" xfId="5" applyNumberFormat="1" applyFont="1" applyBorder="1" applyAlignment="1">
      <alignment horizontal="center" vertical="center" wrapText="1"/>
    </xf>
    <xf numFmtId="182" fontId="10" fillId="4" borderId="9" xfId="5" applyNumberFormat="1" applyFont="1" applyFill="1" applyBorder="1" applyAlignment="1">
      <alignment horizontal="center" vertical="center" wrapText="1"/>
    </xf>
    <xf numFmtId="176" fontId="13" fillId="0" borderId="17" xfId="5" applyNumberFormat="1" applyFont="1" applyBorder="1" applyAlignment="1">
      <alignment horizontal="center" vertical="center" wrapText="1"/>
    </xf>
    <xf numFmtId="176" fontId="13" fillId="0" borderId="10" xfId="5" applyNumberFormat="1" applyFont="1" applyBorder="1" applyAlignment="1">
      <alignment horizontal="center" vertical="center" wrapText="1"/>
    </xf>
    <xf numFmtId="0" fontId="15" fillId="6" borderId="5" xfId="4" applyFont="1" applyFill="1" applyBorder="1" applyAlignment="1">
      <alignment horizontal="center" vertical="center"/>
    </xf>
    <xf numFmtId="0" fontId="15" fillId="6" borderId="5" xfId="4" applyFont="1" applyFill="1" applyBorder="1" applyAlignment="1">
      <alignment horizontal="center" vertical="center" wrapText="1"/>
    </xf>
    <xf numFmtId="0" fontId="16" fillId="6" borderId="5" xfId="4" applyFont="1" applyFill="1" applyBorder="1" applyAlignment="1">
      <alignment horizontal="center" vertical="center" wrapText="1"/>
    </xf>
    <xf numFmtId="0" fontId="0" fillId="5" borderId="0" xfId="0" applyFill="1"/>
    <xf numFmtId="0" fontId="22" fillId="5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176" fontId="22" fillId="5" borderId="5" xfId="0" applyNumberFormat="1" applyFont="1" applyFill="1" applyBorder="1" applyAlignment="1">
      <alignment horizontal="center" vertical="center"/>
    </xf>
    <xf numFmtId="183" fontId="17" fillId="5" borderId="5" xfId="0" applyNumberFormat="1" applyFont="1" applyFill="1" applyBorder="1" applyAlignment="1">
      <alignment horizontal="center" vertical="center" wrapText="1"/>
    </xf>
    <xf numFmtId="49" fontId="17" fillId="7" borderId="5" xfId="0" applyNumberFormat="1" applyFont="1" applyFill="1" applyBorder="1" applyAlignment="1">
      <alignment horizontal="center" vertical="center" wrapText="1"/>
    </xf>
    <xf numFmtId="182" fontId="17" fillId="0" borderId="5" xfId="0" applyNumberFormat="1" applyFont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 wrapText="1"/>
    </xf>
    <xf numFmtId="182" fontId="17" fillId="0" borderId="5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/>
    </xf>
    <xf numFmtId="0" fontId="7" fillId="0" borderId="13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16" xfId="3" applyFont="1" applyBorder="1" applyAlignment="1">
      <alignment horizontal="center" vertical="center" wrapText="1"/>
    </xf>
    <xf numFmtId="176" fontId="2" fillId="0" borderId="1" xfId="3" applyNumberFormat="1" applyFont="1" applyBorder="1" applyAlignment="1">
      <alignment horizontal="center" vertical="center" wrapText="1"/>
    </xf>
    <xf numFmtId="176" fontId="2" fillId="0" borderId="2" xfId="3" applyNumberFormat="1" applyFont="1" applyBorder="1" applyAlignment="1">
      <alignment horizontal="center" vertical="center" wrapText="1"/>
    </xf>
    <xf numFmtId="176" fontId="2" fillId="0" borderId="3" xfId="3" applyNumberFormat="1" applyFont="1" applyBorder="1" applyAlignment="1">
      <alignment horizontal="center" vertical="center" wrapText="1"/>
    </xf>
  </cellXfs>
  <cellStyles count="6">
    <cellStyle name="常规" xfId="0" builtinId="0"/>
    <cellStyle name="常规 2" xfId="1"/>
    <cellStyle name="常规 2 2" xfId="2"/>
    <cellStyle name="常规 2 3" xfId="3"/>
    <cellStyle name="常规 3" xfId="4"/>
    <cellStyle name="常规_租金财务测算" xfId="5"/>
  </cellStyles>
  <dxfs count="0"/>
  <tableStyles count="0" defaultTableStyle="TableStyleMedium2" defaultPivotStyle="PivotStyleLight16"/>
  <colors>
    <mruColors>
      <color rgb="FFC6E0B4"/>
      <color rgb="FFBDD7EE"/>
      <color rgb="FFD9D9D9"/>
      <color rgb="FFC00000"/>
      <color rgb="FFF8CBAD"/>
      <color rgb="FF8EA9DB"/>
      <color rgb="FFFFC000"/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3-2019&#24180;&#21830;&#19994;&#22320;&#20135;&#24037;&#20316;&#39033;&#30446;\2019&#24180;-7&#26376;-&#38215;&#27743;R1804&#22320;&#22359;&#39033;&#30446;\20191203&#27979;&#31639;&#35843;&#25972;\20191202&#38215;&#27743;&#21335;&#24464;&#39033;&#30446;&#32463;&#27982;&#27979;&#31639;&#65288;10&#2418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3-2019&#24180;&#21830;&#19994;&#22320;&#20135;&#24037;&#20316;&#39033;&#30446;\2019&#24180;-9&#26376;-&#24149;&#24220;&#35199;&#36335;&#37329;&#36798;&#20859;&#32769;&#39033;&#30446;\02-&#25104;&#26524;&#26041;&#26696;\tjw-&#24149;&#24220;&#35199;&#36335;&#39033;&#30446;&#24037;&#20316;&#34920;201909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前期筹备开办费"/>
      <sheetName val="切铺面积"/>
      <sheetName val="面积统计汇总"/>
      <sheetName val="租金递增"/>
      <sheetName val="管理费递增"/>
      <sheetName val="营收情况预测"/>
      <sheetName val="人员配置表"/>
      <sheetName val="开办资产配置"/>
      <sheetName val="管理成本测算"/>
      <sheetName val="经营收益汇总(包租）"/>
      <sheetName val="经营收益汇总（管理费拉平）"/>
    </sheetNames>
    <sheetDataSet>
      <sheetData sheetId="0"/>
      <sheetData sheetId="1"/>
      <sheetData sheetId="2"/>
      <sheetData sheetId="3">
        <row r="29">
          <cell r="I29">
            <v>1555.4633409999999</v>
          </cell>
          <cell r="J29">
            <v>1.01449991158133</v>
          </cell>
          <cell r="K29">
            <v>1578.0174219124999</v>
          </cell>
          <cell r="L29">
            <v>1.03426959905524</v>
          </cell>
          <cell r="M29">
            <v>1632.09544626362</v>
          </cell>
          <cell r="N29">
            <v>1.0383003916739</v>
          </cell>
          <cell r="O29">
            <v>1694.6053411047201</v>
          </cell>
          <cell r="P29">
            <v>1.0349225168682601</v>
          </cell>
          <cell r="Q29">
            <v>1753.7852247144899</v>
          </cell>
          <cell r="R29">
            <v>1.01676322889244</v>
          </cell>
          <cell r="S29">
            <v>1783.1843278645599</v>
          </cell>
          <cell r="T29">
            <v>1.0585164545411101</v>
          </cell>
          <cell r="U29">
            <v>1887.52995252447</v>
          </cell>
          <cell r="V29">
            <v>1.0179169749196899</v>
          </cell>
          <cell r="W29">
            <v>1921.3487793440299</v>
          </cell>
          <cell r="X29">
            <v>1.03686863828561</v>
          </cell>
          <cell r="Y29">
            <v>1992.18629251016</v>
          </cell>
          <cell r="Z29">
            <v>1.0535001155380599</v>
          </cell>
          <cell r="AA29">
            <v>2098.7684893327801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租金预估"/>
      <sheetName val="租金递增"/>
      <sheetName val="经营收益汇总"/>
    </sheetNames>
    <sheetDataSet>
      <sheetData sheetId="0"/>
      <sheetData sheetId="1">
        <row r="11">
          <cell r="Z11">
            <v>1.9784678218885901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"/>
  <sheetViews>
    <sheetView workbookViewId="0">
      <selection activeCell="H5" sqref="H5"/>
    </sheetView>
  </sheetViews>
  <sheetFormatPr defaultColWidth="9" defaultRowHeight="14.25"/>
  <cols>
    <col min="3" max="3" width="9.625" bestFit="1" customWidth="1"/>
    <col min="7" max="7" width="54.5" customWidth="1"/>
  </cols>
  <sheetData>
    <row r="1" spans="1:7" ht="25.5">
      <c r="A1" s="60" t="s">
        <v>48</v>
      </c>
      <c r="B1" s="60"/>
      <c r="C1" s="60"/>
      <c r="D1" s="60"/>
      <c r="E1" s="60"/>
      <c r="F1" s="60"/>
      <c r="G1" s="60"/>
    </row>
    <row r="2" spans="1:7" ht="42.75">
      <c r="A2" s="48" t="s">
        <v>0</v>
      </c>
      <c r="B2" s="48" t="s">
        <v>1</v>
      </c>
      <c r="C2" s="48" t="s">
        <v>2</v>
      </c>
      <c r="D2" s="49" t="s">
        <v>3</v>
      </c>
      <c r="E2" s="50" t="s">
        <v>4</v>
      </c>
      <c r="F2" s="49" t="s">
        <v>5</v>
      </c>
      <c r="G2" s="49" t="s">
        <v>6</v>
      </c>
    </row>
    <row r="3" spans="1:7" s="51" customFormat="1" ht="31.9" customHeight="1">
      <c r="A3" s="52">
        <v>1</v>
      </c>
      <c r="B3" s="53" t="s">
        <v>49</v>
      </c>
      <c r="C3" s="56" t="s">
        <v>50</v>
      </c>
      <c r="D3" s="57">
        <v>270</v>
      </c>
      <c r="E3" s="55">
        <v>2.2000000000000002</v>
      </c>
      <c r="F3" s="54">
        <v>3</v>
      </c>
      <c r="G3" s="58" t="s">
        <v>51</v>
      </c>
    </row>
  </sheetData>
  <sortState ref="A3:G3">
    <sortCondition ref="C2:C3"/>
  </sortState>
  <mergeCells count="1">
    <mergeCell ref="A1:G1"/>
  </mergeCells>
  <phoneticPr fontId="2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>
      <selection activeCell="E11" sqref="E11"/>
    </sheetView>
  </sheetViews>
  <sheetFormatPr defaultColWidth="9" defaultRowHeight="14.25"/>
  <cols>
    <col min="3" max="3" width="9.625" bestFit="1" customWidth="1"/>
    <col min="4" max="4" width="10.625" customWidth="1"/>
    <col min="5" max="5" width="23.125" bestFit="1" customWidth="1"/>
    <col min="6" max="6" width="12.25" customWidth="1"/>
    <col min="7" max="7" width="12.5" customWidth="1"/>
  </cols>
  <sheetData>
    <row r="1" spans="1:7" ht="25.5">
      <c r="A1" s="60" t="s">
        <v>52</v>
      </c>
      <c r="B1" s="60"/>
      <c r="C1" s="60"/>
      <c r="D1" s="60"/>
      <c r="E1" s="60"/>
      <c r="F1" s="60"/>
      <c r="G1" s="60"/>
    </row>
    <row r="2" spans="1:7" ht="28.5">
      <c r="A2" s="48" t="s">
        <v>0</v>
      </c>
      <c r="B2" s="48" t="s">
        <v>1</v>
      </c>
      <c r="C2" s="48" t="s">
        <v>2</v>
      </c>
      <c r="D2" s="49" t="s">
        <v>3</v>
      </c>
      <c r="E2" s="49" t="s">
        <v>53</v>
      </c>
      <c r="F2" s="50" t="s">
        <v>54</v>
      </c>
      <c r="G2" s="49" t="s">
        <v>5</v>
      </c>
    </row>
    <row r="3" spans="1:7" s="51" customFormat="1">
      <c r="A3" s="52">
        <v>1</v>
      </c>
      <c r="B3" s="53" t="s">
        <v>49</v>
      </c>
      <c r="C3" s="56" t="s">
        <v>50</v>
      </c>
      <c r="D3" s="57">
        <v>270</v>
      </c>
      <c r="E3" s="59" t="s">
        <v>55</v>
      </c>
      <c r="F3" s="55">
        <v>2.2000000000000002</v>
      </c>
      <c r="G3" s="54">
        <v>3</v>
      </c>
    </row>
  </sheetData>
  <mergeCells count="1">
    <mergeCell ref="A1:G1"/>
  </mergeCells>
  <phoneticPr fontId="2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K15"/>
  <sheetViews>
    <sheetView zoomScale="85" zoomScaleNormal="85" workbookViewId="0">
      <pane xSplit="2" ySplit="3" topLeftCell="E4" activePane="bottomRight" state="frozen"/>
      <selection pane="topRight"/>
      <selection pane="bottomLeft"/>
      <selection pane="bottomRight" activeCell="I90" sqref="I90"/>
    </sheetView>
  </sheetViews>
  <sheetFormatPr defaultColWidth="9" defaultRowHeight="13.5"/>
  <cols>
    <col min="1" max="1" width="9" style="15"/>
    <col min="2" max="2" width="16.625" style="15" customWidth="1"/>
    <col min="3" max="3" width="16.625" style="16" customWidth="1"/>
    <col min="4" max="5" width="16.625" style="15" customWidth="1"/>
    <col min="6" max="7" width="16.625" style="17" customWidth="1"/>
    <col min="8" max="8" width="16.625" style="16" customWidth="1"/>
    <col min="9" max="10" width="16.625" style="15" customWidth="1"/>
    <col min="11" max="11" width="11.5" style="15" customWidth="1"/>
    <col min="12" max="12" width="12.5" style="15" customWidth="1"/>
    <col min="13" max="13" width="10.5" style="15" customWidth="1"/>
    <col min="14" max="14" width="13.5" style="15" customWidth="1"/>
    <col min="15" max="15" width="13.375" style="15" customWidth="1"/>
    <col min="16" max="18" width="9" style="15" customWidth="1"/>
    <col min="19" max="19" width="2.125" style="15" customWidth="1"/>
    <col min="20" max="20" width="1.75" style="15" customWidth="1"/>
    <col min="21" max="21" width="9" style="15" customWidth="1"/>
    <col min="22" max="22" width="2.625" style="15" customWidth="1"/>
    <col min="23" max="26" width="9" style="15" customWidth="1"/>
    <col min="27" max="27" width="2.625" style="15" customWidth="1"/>
    <col min="28" max="28" width="15.375" style="15" customWidth="1"/>
    <col min="29" max="30" width="9" style="15" customWidth="1"/>
    <col min="31" max="16384" width="9" style="15"/>
  </cols>
  <sheetData>
    <row r="1" spans="1:11">
      <c r="A1" s="18"/>
      <c r="B1" s="19"/>
      <c r="C1" s="20"/>
      <c r="D1" s="19"/>
      <c r="E1" s="19"/>
      <c r="F1" s="21"/>
      <c r="G1" s="21"/>
      <c r="H1" s="20"/>
      <c r="I1" s="19"/>
      <c r="J1" s="19"/>
      <c r="K1" s="18"/>
    </row>
    <row r="2" spans="1:11" ht="24" customHeight="1">
      <c r="A2" s="22"/>
      <c r="B2" s="61" t="s">
        <v>7</v>
      </c>
      <c r="C2" s="62"/>
      <c r="D2" s="62"/>
      <c r="E2" s="62"/>
      <c r="F2" s="62"/>
      <c r="G2" s="62"/>
      <c r="H2" s="62"/>
      <c r="I2" s="62"/>
      <c r="J2" s="63"/>
      <c r="K2" s="40"/>
    </row>
    <row r="3" spans="1:11" ht="31.5" customHeight="1">
      <c r="A3" s="22"/>
      <c r="B3" s="23" t="s">
        <v>8</v>
      </c>
      <c r="C3" s="24" t="s">
        <v>9</v>
      </c>
      <c r="D3" s="24" t="s">
        <v>10</v>
      </c>
      <c r="E3" s="24" t="s">
        <v>11</v>
      </c>
      <c r="F3" s="24" t="s">
        <v>12</v>
      </c>
      <c r="G3" s="24" t="s">
        <v>13</v>
      </c>
      <c r="H3" s="24" t="s">
        <v>14</v>
      </c>
      <c r="I3" s="24" t="s">
        <v>15</v>
      </c>
      <c r="J3" s="41" t="s">
        <v>16</v>
      </c>
      <c r="K3" s="42" t="s">
        <v>17</v>
      </c>
    </row>
    <row r="4" spans="1:11" ht="17.100000000000001" customHeight="1">
      <c r="A4" s="22"/>
      <c r="B4" s="25" t="s">
        <v>18</v>
      </c>
      <c r="C4" s="26">
        <f>[1]租金递增!I29</f>
        <v>1555.4633409999999</v>
      </c>
      <c r="D4" s="27">
        <v>1</v>
      </c>
      <c r="E4" s="27">
        <v>0.75</v>
      </c>
      <c r="F4" s="28"/>
      <c r="G4" s="27">
        <v>1</v>
      </c>
      <c r="H4" s="26"/>
      <c r="I4" s="26"/>
      <c r="J4" s="43" t="e">
        <f>(H4+I4)*10000/365/$L$2</f>
        <v>#DIV/0!</v>
      </c>
      <c r="K4" s="44"/>
    </row>
    <row r="5" spans="1:11" ht="17.100000000000001" customHeight="1">
      <c r="A5" s="22"/>
      <c r="B5" s="25" t="s">
        <v>19</v>
      </c>
      <c r="C5" s="26">
        <f>[1]租金递增!K29</f>
        <v>1578.0174219124999</v>
      </c>
      <c r="D5" s="27">
        <v>1</v>
      </c>
      <c r="E5" s="27">
        <v>0.8</v>
      </c>
      <c r="F5" s="29"/>
      <c r="G5" s="27">
        <f>[1]租金递增!J29</f>
        <v>1.01449991158133</v>
      </c>
      <c r="H5" s="26"/>
      <c r="I5" s="26"/>
      <c r="J5" s="43" t="e">
        <f t="shared" ref="J5:J13" si="0">(H5+I5)*10000/365/$L$2</f>
        <v>#DIV/0!</v>
      </c>
    </row>
    <row r="6" spans="1:11" ht="17.100000000000001" customHeight="1">
      <c r="A6" s="22"/>
      <c r="B6" s="25" t="s">
        <v>20</v>
      </c>
      <c r="C6" s="26">
        <f>[1]租金递增!M29</f>
        <v>1632.09544626362</v>
      </c>
      <c r="D6" s="27">
        <v>1</v>
      </c>
      <c r="E6" s="27">
        <v>0.85</v>
      </c>
      <c r="F6" s="29"/>
      <c r="G6" s="27">
        <f>[1]租金递增!L29</f>
        <v>1.03426959905524</v>
      </c>
      <c r="H6" s="26"/>
      <c r="I6" s="26"/>
      <c r="J6" s="43" t="e">
        <f t="shared" si="0"/>
        <v>#DIV/0!</v>
      </c>
      <c r="K6" s="44"/>
    </row>
    <row r="7" spans="1:11" ht="17.100000000000001" customHeight="1">
      <c r="A7" s="22"/>
      <c r="B7" s="25" t="s">
        <v>21</v>
      </c>
      <c r="C7" s="26">
        <f>[1]租金递增!O29</f>
        <v>1694.6053411047201</v>
      </c>
      <c r="D7" s="27">
        <v>1</v>
      </c>
      <c r="E7" s="27">
        <v>0.9</v>
      </c>
      <c r="F7" s="29"/>
      <c r="G7" s="27">
        <f>[1]租金递增!N29</f>
        <v>1.0383003916739</v>
      </c>
      <c r="H7" s="26"/>
      <c r="I7" s="26"/>
      <c r="J7" s="43" t="e">
        <f t="shared" si="0"/>
        <v>#DIV/0!</v>
      </c>
      <c r="K7" s="44"/>
    </row>
    <row r="8" spans="1:11" ht="17.100000000000001" customHeight="1">
      <c r="A8" s="22"/>
      <c r="B8" s="25" t="s">
        <v>22</v>
      </c>
      <c r="C8" s="26">
        <f>[1]租金递增!Q29</f>
        <v>1753.7852247144899</v>
      </c>
      <c r="D8" s="27">
        <v>1</v>
      </c>
      <c r="E8" s="27">
        <v>0.9</v>
      </c>
      <c r="F8" s="29"/>
      <c r="G8" s="27">
        <f>[1]租金递增!P29</f>
        <v>1.0349225168682601</v>
      </c>
      <c r="H8" s="26"/>
      <c r="I8" s="26"/>
      <c r="J8" s="43" t="e">
        <f t="shared" si="0"/>
        <v>#DIV/0!</v>
      </c>
      <c r="K8" s="44"/>
    </row>
    <row r="9" spans="1:11" ht="17.100000000000001" customHeight="1">
      <c r="A9" s="22"/>
      <c r="B9" s="25" t="s">
        <v>23</v>
      </c>
      <c r="C9" s="26">
        <f>[1]租金递增!S29</f>
        <v>1783.1843278645599</v>
      </c>
      <c r="D9" s="27">
        <v>1</v>
      </c>
      <c r="E9" s="27">
        <v>0.9</v>
      </c>
      <c r="F9" s="29"/>
      <c r="G9" s="27">
        <f>[1]租金递增!R29</f>
        <v>1.01676322889244</v>
      </c>
      <c r="H9" s="26"/>
      <c r="I9" s="26"/>
      <c r="J9" s="43" t="e">
        <f t="shared" si="0"/>
        <v>#DIV/0!</v>
      </c>
      <c r="K9" s="44"/>
    </row>
    <row r="10" spans="1:11" ht="17.100000000000001" customHeight="1">
      <c r="A10" s="22"/>
      <c r="B10" s="25" t="s">
        <v>24</v>
      </c>
      <c r="C10" s="26">
        <f>[1]租金递增!U29</f>
        <v>1887.52995252447</v>
      </c>
      <c r="D10" s="27">
        <v>1</v>
      </c>
      <c r="E10" s="27">
        <v>0.9</v>
      </c>
      <c r="F10" s="29"/>
      <c r="G10" s="27">
        <f>[1]租金递增!T29</f>
        <v>1.0585164545411101</v>
      </c>
      <c r="H10" s="26"/>
      <c r="I10" s="26"/>
      <c r="J10" s="43" t="e">
        <f t="shared" si="0"/>
        <v>#DIV/0!</v>
      </c>
      <c r="K10" s="44"/>
    </row>
    <row r="11" spans="1:11" ht="17.100000000000001" customHeight="1">
      <c r="A11" s="22"/>
      <c r="B11" s="25" t="s">
        <v>25</v>
      </c>
      <c r="C11" s="26">
        <f>[1]租金递增!W29</f>
        <v>1921.3487793440299</v>
      </c>
      <c r="D11" s="27">
        <v>1</v>
      </c>
      <c r="E11" s="27">
        <v>0.9</v>
      </c>
      <c r="F11" s="29"/>
      <c r="G11" s="27">
        <f>[1]租金递增!V29</f>
        <v>1.0179169749196899</v>
      </c>
      <c r="H11" s="26"/>
      <c r="I11" s="26"/>
      <c r="J11" s="43" t="e">
        <f t="shared" si="0"/>
        <v>#DIV/0!</v>
      </c>
      <c r="K11" s="44"/>
    </row>
    <row r="12" spans="1:11" ht="17.100000000000001" customHeight="1">
      <c r="A12" s="22"/>
      <c r="B12" s="25" t="s">
        <v>26</v>
      </c>
      <c r="C12" s="26">
        <f>[1]租金递增!Y29</f>
        <v>1992.18629251016</v>
      </c>
      <c r="D12" s="27">
        <v>1</v>
      </c>
      <c r="E12" s="27">
        <v>0.9</v>
      </c>
      <c r="F12" s="29"/>
      <c r="G12" s="27">
        <f>[1]租金递增!X29</f>
        <v>1.03686863828561</v>
      </c>
      <c r="H12" s="26"/>
      <c r="I12" s="26"/>
      <c r="J12" s="43" t="e">
        <f t="shared" si="0"/>
        <v>#DIV/0!</v>
      </c>
      <c r="K12" s="44"/>
    </row>
    <row r="13" spans="1:11" ht="17.100000000000001" customHeight="1">
      <c r="A13" s="22"/>
      <c r="B13" s="25" t="s">
        <v>27</v>
      </c>
      <c r="C13" s="26">
        <f>[1]租金递增!AA29</f>
        <v>2098.7684893327801</v>
      </c>
      <c r="D13" s="27">
        <v>1</v>
      </c>
      <c r="E13" s="27">
        <v>0.9</v>
      </c>
      <c r="F13" s="29"/>
      <c r="G13" s="27">
        <f>[1]租金递增!Z29</f>
        <v>1.0535001155380599</v>
      </c>
      <c r="H13" s="26"/>
      <c r="I13" s="26"/>
      <c r="J13" s="43" t="e">
        <f t="shared" si="0"/>
        <v>#DIV/0!</v>
      </c>
      <c r="K13" s="44"/>
    </row>
    <row r="14" spans="1:11" ht="30" customHeight="1">
      <c r="A14" s="22"/>
      <c r="B14" s="30" t="s">
        <v>28</v>
      </c>
      <c r="C14" s="31">
        <f>SUM(C4:C13)</f>
        <v>17896.984616571328</v>
      </c>
      <c r="D14" s="32"/>
      <c r="E14" s="32"/>
      <c r="F14" s="33" t="e">
        <f>C14*10000/365/L2/10</f>
        <v>#DIV/0!</v>
      </c>
      <c r="G14" s="34"/>
      <c r="H14" s="35">
        <f>SUM(H4:H13)</f>
        <v>0</v>
      </c>
      <c r="I14" s="35">
        <f>SUM(I4:I13)</f>
        <v>0</v>
      </c>
      <c r="J14" s="45" t="e">
        <f>(H14+I14)*10000/365/L2/15</f>
        <v>#DIV/0!</v>
      </c>
      <c r="K14" s="46"/>
    </row>
    <row r="15" spans="1:11" ht="20.25" customHeight="1">
      <c r="A15" s="18"/>
      <c r="B15" s="36"/>
      <c r="C15" s="37"/>
      <c r="D15" s="38"/>
      <c r="E15" s="38"/>
      <c r="F15" s="39"/>
      <c r="G15" s="39"/>
      <c r="H15" s="37"/>
      <c r="I15" s="37"/>
      <c r="J15" s="39"/>
      <c r="K15" s="47"/>
    </row>
  </sheetData>
  <mergeCells count="1">
    <mergeCell ref="B2:J2"/>
  </mergeCells>
  <phoneticPr fontId="20" type="noConversion"/>
  <pageMargins left="1.3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I90" sqref="I90"/>
    </sheetView>
  </sheetViews>
  <sheetFormatPr defaultColWidth="11.375" defaultRowHeight="12"/>
  <cols>
    <col min="1" max="5" width="9.75" style="1" customWidth="1"/>
    <col min="6" max="6" width="8.75" style="1" customWidth="1"/>
    <col min="7" max="7" width="9.25" style="1" customWidth="1"/>
    <col min="8" max="8" width="12.5" style="1" customWidth="1"/>
    <col min="9" max="16384" width="11.375" style="1"/>
  </cols>
  <sheetData>
    <row r="1" spans="1:8" ht="20.25">
      <c r="A1" s="64" t="s">
        <v>29</v>
      </c>
      <c r="B1" s="65"/>
      <c r="C1" s="65"/>
      <c r="D1" s="65"/>
      <c r="E1" s="65"/>
      <c r="F1" s="65"/>
      <c r="G1" s="65"/>
      <c r="H1" s="66"/>
    </row>
    <row r="2" spans="1:8" ht="33" customHeight="1">
      <c r="A2" s="2" t="s">
        <v>30</v>
      </c>
      <c r="B2" s="3" t="s">
        <v>31</v>
      </c>
      <c r="C2" s="3" t="s">
        <v>32</v>
      </c>
      <c r="D2" s="3" t="s">
        <v>33</v>
      </c>
      <c r="E2" s="3" t="s">
        <v>34</v>
      </c>
      <c r="F2" s="3" t="s">
        <v>35</v>
      </c>
      <c r="G2" s="3" t="s">
        <v>36</v>
      </c>
      <c r="H2" s="4" t="s">
        <v>37</v>
      </c>
    </row>
    <row r="3" spans="1:8" ht="20.25" customHeight="1">
      <c r="A3" s="5" t="s">
        <v>38</v>
      </c>
      <c r="B3" s="6"/>
      <c r="C3" s="7">
        <v>0.9</v>
      </c>
      <c r="D3" s="7">
        <v>0.7</v>
      </c>
      <c r="E3" s="8"/>
      <c r="F3" s="6"/>
      <c r="G3" s="6">
        <f>B3/1.09*9%*(1+12%)</f>
        <v>0</v>
      </c>
      <c r="H3" s="9">
        <f>B3*C3*D3-F3-G3</f>
        <v>0</v>
      </c>
    </row>
    <row r="4" spans="1:8" ht="20.25" customHeight="1">
      <c r="A4" s="5" t="s">
        <v>39</v>
      </c>
      <c r="B4" s="6"/>
      <c r="C4" s="7">
        <v>0.95</v>
      </c>
      <c r="D4" s="7">
        <v>1</v>
      </c>
      <c r="E4" s="8"/>
      <c r="F4" s="6"/>
      <c r="G4" s="6">
        <f t="shared" ref="G4:G12" si="0">B4/1.09*9%*(1+12%)</f>
        <v>0</v>
      </c>
      <c r="H4" s="9">
        <f>B4*C4*D4-F4-G4</f>
        <v>0</v>
      </c>
    </row>
    <row r="5" spans="1:8" ht="20.25" customHeight="1">
      <c r="A5" s="5" t="s">
        <v>40</v>
      </c>
      <c r="B5" s="6"/>
      <c r="C5" s="7">
        <v>0.95</v>
      </c>
      <c r="D5" s="7">
        <v>1</v>
      </c>
      <c r="E5" s="8"/>
      <c r="F5" s="6"/>
      <c r="G5" s="6">
        <f t="shared" si="0"/>
        <v>0</v>
      </c>
      <c r="H5" s="9">
        <f>B5*C5*D5-F5-G5</f>
        <v>0</v>
      </c>
    </row>
    <row r="6" spans="1:8" ht="20.25" customHeight="1">
      <c r="A6" s="5" t="s">
        <v>41</v>
      </c>
      <c r="B6" s="6"/>
      <c r="C6" s="7">
        <v>0.95</v>
      </c>
      <c r="D6" s="7">
        <v>1</v>
      </c>
      <c r="E6" s="8"/>
      <c r="F6" s="6"/>
      <c r="G6" s="6">
        <f t="shared" si="0"/>
        <v>0</v>
      </c>
      <c r="H6" s="9">
        <f>B6*C6*D6-F6-G6</f>
        <v>0</v>
      </c>
    </row>
    <row r="7" spans="1:8" ht="20.25" customHeight="1">
      <c r="A7" s="5" t="s">
        <v>42</v>
      </c>
      <c r="B7" s="6"/>
      <c r="C7" s="7">
        <v>0.95</v>
      </c>
      <c r="D7" s="7">
        <v>1</v>
      </c>
      <c r="E7" s="8"/>
      <c r="F7" s="6"/>
      <c r="G7" s="6">
        <f t="shared" si="0"/>
        <v>0</v>
      </c>
      <c r="H7" s="9">
        <f t="shared" ref="H7:H12" si="1">B7*C7*D7-F7-G7</f>
        <v>0</v>
      </c>
    </row>
    <row r="8" spans="1:8" ht="20.25" customHeight="1">
      <c r="A8" s="5" t="s">
        <v>43</v>
      </c>
      <c r="B8" s="6"/>
      <c r="C8" s="7">
        <v>0.95</v>
      </c>
      <c r="D8" s="7">
        <v>1</v>
      </c>
      <c r="E8" s="8"/>
      <c r="F8" s="6"/>
      <c r="G8" s="6">
        <f t="shared" si="0"/>
        <v>0</v>
      </c>
      <c r="H8" s="9">
        <f t="shared" si="1"/>
        <v>0</v>
      </c>
    </row>
    <row r="9" spans="1:8" ht="20.25" customHeight="1">
      <c r="A9" s="5" t="s">
        <v>44</v>
      </c>
      <c r="B9" s="6"/>
      <c r="C9" s="7">
        <v>0.95</v>
      </c>
      <c r="D9" s="7">
        <v>1</v>
      </c>
      <c r="E9" s="8"/>
      <c r="F9" s="6"/>
      <c r="G9" s="6">
        <f t="shared" si="0"/>
        <v>0</v>
      </c>
      <c r="H9" s="9">
        <f t="shared" si="1"/>
        <v>0</v>
      </c>
    </row>
    <row r="10" spans="1:8" ht="20.25" customHeight="1">
      <c r="A10" s="5" t="s">
        <v>45</v>
      </c>
      <c r="B10" s="6"/>
      <c r="C10" s="7">
        <v>0.95</v>
      </c>
      <c r="D10" s="7">
        <v>1</v>
      </c>
      <c r="E10" s="8"/>
      <c r="F10" s="6"/>
      <c r="G10" s="6">
        <f t="shared" si="0"/>
        <v>0</v>
      </c>
      <c r="H10" s="9">
        <f t="shared" si="1"/>
        <v>0</v>
      </c>
    </row>
    <row r="11" spans="1:8" ht="20.25" customHeight="1">
      <c r="A11" s="5" t="s">
        <v>46</v>
      </c>
      <c r="B11" s="6"/>
      <c r="C11" s="7">
        <v>0.95</v>
      </c>
      <c r="D11" s="7">
        <v>1</v>
      </c>
      <c r="E11" s="8"/>
      <c r="F11" s="6"/>
      <c r="G11" s="6">
        <f t="shared" si="0"/>
        <v>0</v>
      </c>
      <c r="H11" s="9">
        <f t="shared" si="1"/>
        <v>0</v>
      </c>
    </row>
    <row r="12" spans="1:8" ht="20.25" customHeight="1">
      <c r="A12" s="5" t="s">
        <v>47</v>
      </c>
      <c r="B12" s="6"/>
      <c r="C12" s="7">
        <v>0.95</v>
      </c>
      <c r="D12" s="7">
        <v>1</v>
      </c>
      <c r="E12" s="8"/>
      <c r="F12" s="6"/>
      <c r="G12" s="6">
        <f t="shared" si="0"/>
        <v>0</v>
      </c>
      <c r="H12" s="9">
        <f t="shared" si="1"/>
        <v>0</v>
      </c>
    </row>
    <row r="13" spans="1:8" ht="21.75" customHeight="1">
      <c r="A13" s="10" t="s">
        <v>28</v>
      </c>
      <c r="B13" s="11">
        <f>SUM(B3:B12)</f>
        <v>0</v>
      </c>
      <c r="C13" s="11"/>
      <c r="D13" s="11"/>
      <c r="E13" s="12">
        <f>[2]租金递增!Z11</f>
        <v>1.9784678218885901</v>
      </c>
      <c r="F13" s="11">
        <f>SUM(F3:F12)</f>
        <v>0</v>
      </c>
      <c r="G13" s="11">
        <f>SUM(G3:G12)</f>
        <v>0</v>
      </c>
      <c r="H13" s="13">
        <f>SUM(H3:H12)</f>
        <v>0</v>
      </c>
    </row>
    <row r="14" spans="1:8">
      <c r="A14" s="14"/>
      <c r="B14" s="14"/>
      <c r="C14" s="14"/>
      <c r="D14" s="14"/>
      <c r="E14" s="14"/>
      <c r="F14" s="14"/>
      <c r="G14" s="14"/>
      <c r="H14" s="14"/>
    </row>
  </sheetData>
  <mergeCells count="1">
    <mergeCell ref="A1:H1"/>
  </mergeCells>
  <phoneticPr fontId="20" type="noConversion"/>
  <pageMargins left="0.98888888888888904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Sheet1</vt:lpstr>
      <vt:lpstr>营收情况预测</vt:lpstr>
      <vt:lpstr>经营收益汇总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</dc:creator>
  <cp:lastModifiedBy>lenovo</cp:lastModifiedBy>
  <cp:lastPrinted>2023-10-27T07:57:47Z</cp:lastPrinted>
  <dcterms:created xsi:type="dcterms:W3CDTF">2015-06-05T18:19:00Z</dcterms:created>
  <dcterms:modified xsi:type="dcterms:W3CDTF">2023-11-06T06:25:07Z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2052-12.1.0.15066</vt:lpwstr>
  </property>
  <property fmtid="{D5CDD505-2E9C-101B-9397-08002B2CF9AE}" pid="3" name="ICV">
    <vt:lpwstr>B8AB62658763471EB8ADCCA192EB62E4</vt:lpwstr>
  </property>
</Properties>
</file>